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7.2.62\c$\SHARED WITH MAC\COVID-19 DAILY STATS\"/>
    </mc:Choice>
  </mc:AlternateContent>
  <xr:revisionPtr revIDLastSave="0" documentId="8_{8A51F260-0C54-4000-AEF8-9A79AA24FE12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1" l="1"/>
  <c r="E71" i="1" s="1"/>
  <c r="D35" i="1" s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B43" i="1"/>
  <c r="C43" i="1" s="1"/>
  <c r="C42" i="1"/>
  <c r="C41" i="1"/>
  <c r="C40" i="1"/>
  <c r="C39" i="1"/>
  <c r="F35" i="1"/>
  <c r="B34" i="1"/>
  <c r="B35" i="1" s="1"/>
  <c r="D22" i="1"/>
  <c r="D23" i="1" s="1"/>
  <c r="C22" i="1"/>
  <c r="C23" i="1" s="1"/>
  <c r="B22" i="1"/>
  <c r="E22" i="1" s="1"/>
  <c r="E21" i="1"/>
  <c r="E20" i="1"/>
  <c r="E19" i="1"/>
  <c r="E18" i="1"/>
  <c r="E17" i="1"/>
  <c r="E16" i="1"/>
  <c r="B23" i="1" l="1"/>
  <c r="C71" i="1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<sst xmlns="http://schemas.openxmlformats.org/spreadsheetml/2006/main" count="84" uniqueCount="77">
  <si>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</si>
  <si>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</si>
  <si>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</si>
  <si>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</si>
  <si>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</si>
  <si>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</si>
  <si>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</si>
  <si>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</si>
  <si>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</si>
  <si>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</si>
  <si>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Person-to-person acquired</t>
  </si>
  <si>
    <t>Community acquired</t>
  </si>
  <si>
    <t>Under investigation</t>
  </si>
  <si>
    <t>New cases</t>
  </si>
  <si>
    <t>Recovered Cases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</si>
  <si>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</si>
  <si>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</si>
  <si>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</si>
  <si>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</si>
  <si>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</si>
  <si>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</si>
  <si>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</si>
  <si>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</si>
  <si>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</si>
  <si>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</si>
  <si>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</si>
  <si>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</si>
  <si>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</si>
  <si>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</si>
  <si>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</si>
  <si>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</si>
  <si>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</si>
  <si>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</si>
  <si>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</si>
  <si>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</si>
  <si>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</si>
  <si>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</si>
  <si>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</si>
  <si>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</si>
  <si>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</si>
  <si>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</si>
  <si>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</si>
  <si>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</si>
  <si>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</si>
  <si>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</si>
  <si>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</si>
  <si>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</si>
  <si>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</si>
  <si>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</si>
  <si>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</si>
  <si>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</si>
  <si>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</si>
  <si>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</si>
  <si>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</si>
  <si>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</si>
  <si>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</si>
  <si>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Total cases (Active, Recovered, and Deaths)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</si>
  <si>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</si>
  <si>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</si>
  <si>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</si>
  <si>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</si>
  <si>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</si>
  <si>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</si>
  <si>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</si>
  <si>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Latinx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</si>
  <si>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</si>
  <si>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</si>
  <si>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</si>
  <si>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</si>
  <si>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</si>
  <si>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</si>
  <si>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</si>
  <si>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Active Cases Under Isolation 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</si>
  <si>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</si>
  <si>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</si>
  <si>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</si>
  <si>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Data Current as of 8:00 am on 1/22/2021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</si>
</sst>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8" borderId="4" xfId="0" applyFont="1" applyFill="1" applyBorder="1" applyAlignment="1">
      <alignment horizontal="left" vertical="center" wrapText="1" readingOrder="1"/>
    </xf>
    <xf numFmtId="0" fontId="3" fillId="8" borderId="4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3" fontId="2" fillId="0" borderId="4" xfId="0" applyNumberFormat="1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3" fontId="2" fillId="0" borderId="5" xfId="0" applyNumberFormat="1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3" fontId="2" fillId="0" borderId="7" xfId="0" applyNumberFormat="1" applyFont="1" applyBorder="1" applyAlignment="1">
      <alignment horizontal="center" vertical="center" wrapText="1" readingOrder="1"/>
    </xf>
    <xf numFmtId="3" fontId="2" fillId="6" borderId="4" xfId="0" applyNumberFormat="1" applyFont="1" applyFill="1" applyBorder="1" applyAlignment="1">
      <alignment horizontal="center" vertic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2" fillId="0" borderId="4" xfId="0" applyFont="1" applyBorder="1" applyAlignment="1">
      <alignment horizontal="center" vertical="center" wrapText="1" readingOrder="1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4"/>
  <sheetViews>
    <sheetView tabSelected="1" zoomScale="115" zoomScaleNormal="115" workbookViewId="0"/>
  </sheetViews>
  <sheetFormatPr defaultRowHeight="14.4" x14ac:dyDescent="0.3"/>
  <cols>
    <col min="1" max="1" width="42" customWidth="1"/>
    <col min="2" max="2" width="8.88671875" customWidth="1"/>
    <col min="3" max="3" width="11" bestFit="1" customWidth="1"/>
    <col min="4" max="4" width="15.44140625" bestFit="1" customWidth="1"/>
    <col min="5" max="5" width="21.33203125" bestFit="1" customWidth="1"/>
    <col min="6" max="6" width="15.109375" bestFit="1" customWidth="1"/>
    <col min="7" max="7" width="13.3320312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ht="15" thickBot="1" x14ac:dyDescent="0.35">
      <c r="A1" s="51" t="s">
        <v>16</v>
      </c>
      <c r="B1" s="52" t="s">
        <v>0</v>
      </c>
    </row>
    <row r="2" spans="1:11" ht="15" thickBot="1" x14ac:dyDescent="0.35">
      <c r="A2" s="53" t="s">
        <v>13</v>
      </c>
      <c r="B2" s="54">
        <v>285</v>
      </c>
      <c r="K2" s="35"/>
    </row>
    <row r="3" spans="1:11" ht="15" thickBot="1" x14ac:dyDescent="0.35">
      <c r="A3" s="53" t="s">
        <v>56</v>
      </c>
      <c r="B3" s="54">
        <v>63893</v>
      </c>
      <c r="C3" s="27"/>
      <c r="D3" s="27"/>
      <c r="E3" s="27"/>
    </row>
    <row r="4" spans="1:11" ht="15" thickBot="1" x14ac:dyDescent="0.35">
      <c r="A4" s="53" t="s">
        <v>14</v>
      </c>
      <c r="B4" s="60">
        <v>58201</v>
      </c>
      <c r="D4" s="27"/>
    </row>
    <row r="5" spans="1:11" ht="15" thickBot="1" x14ac:dyDescent="0.35">
      <c r="A5" s="55" t="s">
        <v>74</v>
      </c>
      <c r="B5" s="64">
        <v>433</v>
      </c>
      <c r="D5" s="27"/>
    </row>
    <row r="6" spans="1:11" ht="15" thickBot="1" x14ac:dyDescent="0.35">
      <c r="A6" s="55" t="s">
        <v>75</v>
      </c>
      <c r="B6" s="64">
        <v>83</v>
      </c>
      <c r="D6" s="27"/>
    </row>
    <row r="7" spans="1:11" ht="15" thickBot="1" x14ac:dyDescent="0.35">
      <c r="A7" s="53" t="s">
        <v>72</v>
      </c>
      <c r="B7" s="60">
        <v>5185</v>
      </c>
      <c r="D7" s="27"/>
    </row>
    <row r="8" spans="1:11" ht="15" thickBot="1" x14ac:dyDescent="0.35">
      <c r="A8" s="53" t="s">
        <v>73</v>
      </c>
      <c r="B8" s="61">
        <v>16</v>
      </c>
    </row>
    <row r="9" spans="1:11" ht="15" thickBot="1" x14ac:dyDescent="0.35">
      <c r="A9" s="53" t="s">
        <v>15</v>
      </c>
      <c r="B9" s="61">
        <v>507</v>
      </c>
      <c r="E9" s="47"/>
    </row>
    <row r="10" spans="1:11" ht="15" thickBot="1" x14ac:dyDescent="0.35">
      <c r="A10" s="56" t="s">
        <v>69</v>
      </c>
      <c r="B10" s="57">
        <v>5612</v>
      </c>
      <c r="E10" s="47"/>
    </row>
    <row r="11" spans="1:11" ht="15" thickBot="1" x14ac:dyDescent="0.35">
      <c r="A11" s="58" t="s">
        <v>70</v>
      </c>
      <c r="B11" s="59">
        <v>895084</v>
      </c>
    </row>
    <row r="12" spans="1:11" x14ac:dyDescent="0.3">
      <c r="A12" s="62"/>
      <c r="B12" s="65"/>
      <c r="C12" s="27"/>
      <c r="D12" s="27"/>
      <c r="E12" s="63"/>
    </row>
    <row r="13" spans="1:11" ht="44.25" customHeight="1" x14ac:dyDescent="0.3">
      <c r="A13" s="66" t="s">
        <v>61</v>
      </c>
      <c r="B13" s="66"/>
    </row>
    <row r="15" spans="1:11" x14ac:dyDescent="0.3">
      <c r="A15" s="1" t="s">
        <v>57</v>
      </c>
      <c r="B15" s="2" t="s">
        <v>17</v>
      </c>
      <c r="C15" s="2" t="s">
        <v>18</v>
      </c>
      <c r="D15" s="2" t="s">
        <v>7</v>
      </c>
      <c r="E15" s="2" t="s">
        <v>1</v>
      </c>
    </row>
    <row r="16" spans="1:11" x14ac:dyDescent="0.3">
      <c r="A16" s="3" t="s">
        <v>2</v>
      </c>
      <c r="B16" s="17">
        <v>4908</v>
      </c>
      <c r="C16" s="17">
        <v>4765</v>
      </c>
      <c r="D16" s="4">
        <v>49</v>
      </c>
      <c r="E16" s="5">
        <f t="shared" ref="E16:E21" si="0">(B16+C16+D16)/$B$3</f>
        <v>0.15216064357597858</v>
      </c>
    </row>
    <row r="17" spans="1:6" x14ac:dyDescent="0.3">
      <c r="A17" s="3" t="s">
        <v>3</v>
      </c>
      <c r="B17" s="17">
        <v>4662</v>
      </c>
      <c r="C17" s="17">
        <v>4502</v>
      </c>
      <c r="D17" s="4">
        <v>71</v>
      </c>
      <c r="E17" s="5">
        <f t="shared" si="0"/>
        <v>0.14453852534706463</v>
      </c>
    </row>
    <row r="18" spans="1:6" x14ac:dyDescent="0.3">
      <c r="A18" s="3" t="s">
        <v>4</v>
      </c>
      <c r="B18" s="17">
        <v>11353</v>
      </c>
      <c r="C18" s="17">
        <v>10955</v>
      </c>
      <c r="D18" s="4">
        <v>153</v>
      </c>
      <c r="E18" s="5">
        <f t="shared" si="0"/>
        <v>0.351540857370917</v>
      </c>
    </row>
    <row r="19" spans="1:6" x14ac:dyDescent="0.3">
      <c r="A19" s="3" t="s">
        <v>5</v>
      </c>
      <c r="B19" s="17">
        <v>8399</v>
      </c>
      <c r="C19" s="17">
        <v>7819</v>
      </c>
      <c r="D19" s="4">
        <v>103</v>
      </c>
      <c r="E19" s="5">
        <f t="shared" si="0"/>
        <v>0.25544269325278202</v>
      </c>
    </row>
    <row r="20" spans="1:6" x14ac:dyDescent="0.3">
      <c r="A20" s="3" t="s">
        <v>6</v>
      </c>
      <c r="B20" s="17">
        <v>3380</v>
      </c>
      <c r="C20" s="17">
        <v>2661</v>
      </c>
      <c r="D20" s="4">
        <v>75</v>
      </c>
      <c r="E20" s="5">
        <f t="shared" si="0"/>
        <v>9.5722536115067383E-2</v>
      </c>
    </row>
    <row r="21" spans="1:6" x14ac:dyDescent="0.3">
      <c r="A21" s="3" t="s">
        <v>7</v>
      </c>
      <c r="B21" s="17">
        <v>16</v>
      </c>
      <c r="C21" s="17">
        <v>22</v>
      </c>
      <c r="D21" s="4">
        <v>0</v>
      </c>
      <c r="E21" s="5">
        <f t="shared" si="0"/>
        <v>5.9474433819041211E-4</v>
      </c>
    </row>
    <row r="22" spans="1:6" x14ac:dyDescent="0.3">
      <c r="A22" s="6" t="s">
        <v>8</v>
      </c>
      <c r="B22" s="37">
        <f>SUM(B16:B21)</f>
        <v>32718</v>
      </c>
      <c r="C22" s="37">
        <f>SUM(C16:C21)</f>
        <v>30724</v>
      </c>
      <c r="D22" s="37">
        <f>SUM(D16:D21)</f>
        <v>451</v>
      </c>
      <c r="E22" s="7">
        <f>(B22+C22+D22)/$B$3</f>
        <v>1</v>
      </c>
    </row>
    <row r="23" spans="1:6" x14ac:dyDescent="0.3">
      <c r="A23" s="6" t="s">
        <v>29</v>
      </c>
      <c r="B23" s="7">
        <f>B22/$B$3</f>
        <v>0.51207487518194483</v>
      </c>
      <c r="C23" s="7">
        <f>C22/$B$3</f>
        <v>0.48086644859374267</v>
      </c>
      <c r="D23" s="7">
        <f>D22/$B$3</f>
        <v>7.0586762243125224E-3</v>
      </c>
      <c r="E23" s="7"/>
    </row>
    <row r="24" spans="1:6" x14ac:dyDescent="0.3">
      <c r="A24" s="8"/>
      <c r="B24" s="50"/>
      <c r="C24" s="50"/>
      <c r="D24" s="50"/>
    </row>
    <row r="25" spans="1:6" x14ac:dyDescent="0.3">
      <c r="A25" s="19" t="s">
        <v>68</v>
      </c>
      <c r="B25" s="20" t="s">
        <v>65</v>
      </c>
      <c r="C25" s="20" t="s">
        <v>22</v>
      </c>
      <c r="D25" s="20" t="s">
        <v>66</v>
      </c>
      <c r="E25" s="20" t="s">
        <v>23</v>
      </c>
      <c r="F25" s="20" t="s">
        <v>24</v>
      </c>
    </row>
    <row r="26" spans="1:6" x14ac:dyDescent="0.3">
      <c r="A26" s="21" t="s">
        <v>64</v>
      </c>
      <c r="B26" s="48">
        <v>21431</v>
      </c>
      <c r="C26" s="25">
        <v>0.61339999999999995</v>
      </c>
      <c r="D26" s="49">
        <v>5635.4509333690958</v>
      </c>
      <c r="E26" s="25">
        <v>0.42799999999999999</v>
      </c>
      <c r="F26" s="24">
        <v>0.44500000000000001</v>
      </c>
    </row>
    <row r="27" spans="1:6" x14ac:dyDescent="0.3">
      <c r="A27" s="21" t="s">
        <v>20</v>
      </c>
      <c r="B27" s="48">
        <v>10106</v>
      </c>
      <c r="C27" s="25">
        <v>0.2893</v>
      </c>
      <c r="D27" s="49">
        <v>2737.5070428639533</v>
      </c>
      <c r="E27" s="25">
        <v>0.42209999999999998</v>
      </c>
      <c r="F27" s="24">
        <v>0.43233367997976335</v>
      </c>
    </row>
    <row r="28" spans="1:6" ht="15" customHeight="1" x14ac:dyDescent="0.3">
      <c r="A28" s="21" t="s">
        <v>21</v>
      </c>
      <c r="B28" s="48">
        <v>1300</v>
      </c>
      <c r="C28" s="25">
        <v>3.7199999999999997E-2</v>
      </c>
      <c r="D28" s="49">
        <v>2059.7975060605577</v>
      </c>
      <c r="E28" s="25">
        <v>7.4999999999999997E-2</v>
      </c>
      <c r="F28" s="24">
        <v>7.3911811274440922E-2</v>
      </c>
    </row>
    <row r="29" spans="1:6" ht="15" customHeight="1" x14ac:dyDescent="0.3">
      <c r="A29" s="21" t="s">
        <v>28</v>
      </c>
      <c r="B29" s="48">
        <v>391</v>
      </c>
      <c r="C29" s="25">
        <v>1.12E-2</v>
      </c>
      <c r="D29" s="49">
        <v>2666.0302741033688</v>
      </c>
      <c r="E29" s="25">
        <v>9.9000000000000008E-3</v>
      </c>
      <c r="F29" s="24">
        <v>1.7175393724762733E-2</v>
      </c>
    </row>
    <row r="30" spans="1:6" x14ac:dyDescent="0.3">
      <c r="A30" s="21" t="s">
        <v>25</v>
      </c>
      <c r="B30" s="48">
        <v>121</v>
      </c>
      <c r="C30" s="25">
        <v>3.5000000000000001E-3</v>
      </c>
      <c r="D30" s="49">
        <v>564.44465177030372</v>
      </c>
      <c r="E30" s="25">
        <v>1.18E-2</v>
      </c>
      <c r="F30" s="24">
        <v>2.5104930811246335E-2</v>
      </c>
    </row>
    <row r="31" spans="1:6" x14ac:dyDescent="0.3">
      <c r="A31" s="21" t="s">
        <v>26</v>
      </c>
      <c r="B31" s="48">
        <v>113</v>
      </c>
      <c r="C31" s="25">
        <v>3.2000000000000002E-3</v>
      </c>
      <c r="D31" s="49">
        <v>4731.9932998324957</v>
      </c>
      <c r="E31" s="25">
        <v>5.8999999999999999E-3</v>
      </c>
      <c r="F31" s="24">
        <v>2.7965934961634671E-3</v>
      </c>
    </row>
    <row r="32" spans="1:6" x14ac:dyDescent="0.3">
      <c r="A32" s="21" t="s">
        <v>27</v>
      </c>
      <c r="B32" s="48">
        <v>125</v>
      </c>
      <c r="C32" s="25">
        <v>3.5999999999999999E-3</v>
      </c>
      <c r="D32" s="49">
        <v>8250.8250825082505</v>
      </c>
      <c r="E32" s="25">
        <v>2E-3</v>
      </c>
      <c r="F32" s="24">
        <v>1.7742207481941594E-3</v>
      </c>
    </row>
    <row r="33" spans="1:6" x14ac:dyDescent="0.3">
      <c r="A33" s="21" t="s">
        <v>19</v>
      </c>
      <c r="B33" s="48">
        <v>1349</v>
      </c>
      <c r="C33" s="25">
        <v>3.8600000000000002E-2</v>
      </c>
      <c r="D33" s="49">
        <v>102196.9696969697</v>
      </c>
      <c r="E33" s="25">
        <v>1.5800000000000002E-2</v>
      </c>
      <c r="F33" s="24">
        <v>1.5458557013968901E-3</v>
      </c>
    </row>
    <row r="34" spans="1:6" x14ac:dyDescent="0.3">
      <c r="A34" s="21" t="s">
        <v>67</v>
      </c>
      <c r="B34" s="17">
        <f>B3-B26-B27-B28-B29-B30-B31-B32-B33</f>
        <v>28957</v>
      </c>
      <c r="C34" s="67"/>
      <c r="D34" s="67"/>
      <c r="E34" s="67"/>
      <c r="F34" s="67"/>
    </row>
    <row r="35" spans="1:6" x14ac:dyDescent="0.3">
      <c r="A35" s="22" t="s">
        <v>8</v>
      </c>
      <c r="B35" s="44">
        <f>SUM(B26:B34)</f>
        <v>63893</v>
      </c>
      <c r="C35" s="45">
        <v>1</v>
      </c>
      <c r="D35" s="46">
        <f>E71</f>
        <v>7482.5271461629982</v>
      </c>
      <c r="E35" s="45">
        <v>1</v>
      </c>
      <c r="F35" s="45">
        <f>SUM(F26:F33)</f>
        <v>0.9996424857359677</v>
      </c>
    </row>
    <row r="36" spans="1:6" x14ac:dyDescent="0.3">
      <c r="A36" s="38"/>
      <c r="B36" s="39"/>
      <c r="C36" s="39"/>
      <c r="D36" s="39"/>
    </row>
    <row r="37" spans="1:6" x14ac:dyDescent="0.3">
      <c r="A37" s="8"/>
      <c r="B37" s="9"/>
    </row>
    <row r="38" spans="1:6" x14ac:dyDescent="0.3">
      <c r="A38" s="10" t="s">
        <v>9</v>
      </c>
      <c r="B38" s="11" t="s">
        <v>0</v>
      </c>
      <c r="C38" s="11" t="s">
        <v>1</v>
      </c>
    </row>
    <row r="39" spans="1:6" x14ac:dyDescent="0.3">
      <c r="A39" s="3" t="s">
        <v>10</v>
      </c>
      <c r="B39" s="17">
        <v>6016</v>
      </c>
      <c r="C39" s="5">
        <f t="shared" ref="C39:C43" si="1">B39/$B$3</f>
        <v>9.4157419435618922E-2</v>
      </c>
    </row>
    <row r="40" spans="1:6" x14ac:dyDescent="0.3">
      <c r="A40" s="3" t="s">
        <v>11</v>
      </c>
      <c r="B40" s="17">
        <v>3540</v>
      </c>
      <c r="C40" s="5">
        <f t="shared" si="1"/>
        <v>5.5405130452475235E-2</v>
      </c>
    </row>
    <row r="41" spans="1:6" x14ac:dyDescent="0.3">
      <c r="A41" s="3" t="s">
        <v>12</v>
      </c>
      <c r="B41" s="17">
        <v>5171</v>
      </c>
      <c r="C41" s="5">
        <f t="shared" si="1"/>
        <v>8.0932183494279497E-2</v>
      </c>
    </row>
    <row r="42" spans="1:6" x14ac:dyDescent="0.3">
      <c r="A42" s="40" t="s">
        <v>62</v>
      </c>
      <c r="B42" s="41">
        <v>49166</v>
      </c>
      <c r="C42" s="5">
        <f t="shared" si="1"/>
        <v>0.7695052666176263</v>
      </c>
    </row>
    <row r="43" spans="1:6" x14ac:dyDescent="0.3">
      <c r="A43" s="12" t="s">
        <v>8</v>
      </c>
      <c r="B43" s="36">
        <f>SUM(B39:B42)</f>
        <v>63893</v>
      </c>
      <c r="C43" s="13">
        <f t="shared" si="1"/>
        <v>1</v>
      </c>
    </row>
    <row r="45" spans="1:6" x14ac:dyDescent="0.3">
      <c r="A45" s="14" t="s">
        <v>58</v>
      </c>
      <c r="B45" s="15" t="s">
        <v>0</v>
      </c>
      <c r="C45" s="15" t="s">
        <v>54</v>
      </c>
      <c r="D45" s="28" t="s">
        <v>59</v>
      </c>
      <c r="E45" s="28" t="s">
        <v>55</v>
      </c>
    </row>
    <row r="46" spans="1:6" x14ac:dyDescent="0.3">
      <c r="A46" s="42" t="s">
        <v>63</v>
      </c>
      <c r="B46" s="48">
        <v>7</v>
      </c>
      <c r="C46" s="25">
        <f>B46/B71</f>
        <v>1.0955816756139171E-4</v>
      </c>
      <c r="D46" s="31">
        <v>2391</v>
      </c>
      <c r="E46" s="32">
        <f t="shared" ref="E46:E71" si="2">(B46/D46)*100000</f>
        <v>292.76453366792134</v>
      </c>
    </row>
    <row r="47" spans="1:6" x14ac:dyDescent="0.3">
      <c r="A47" s="21" t="s">
        <v>30</v>
      </c>
      <c r="B47" s="17">
        <v>2139</v>
      </c>
      <c r="C47" s="5">
        <f t="shared" ref="C47:C71" si="3">B47/$B$3</f>
        <v>3.3477845773402404E-2</v>
      </c>
      <c r="D47" s="29">
        <v>46191</v>
      </c>
      <c r="E47" s="30">
        <f t="shared" si="2"/>
        <v>4630.7722283561734</v>
      </c>
    </row>
    <row r="48" spans="1:6" x14ac:dyDescent="0.3">
      <c r="A48" s="21" t="s">
        <v>31</v>
      </c>
      <c r="B48" s="17">
        <v>2051</v>
      </c>
      <c r="C48" s="5">
        <f t="shared" si="3"/>
        <v>3.2100543095487766E-2</v>
      </c>
      <c r="D48" s="29">
        <v>42104</v>
      </c>
      <c r="E48" s="30">
        <f t="shared" si="2"/>
        <v>4871.2711381341442</v>
      </c>
    </row>
    <row r="49" spans="1:5" x14ac:dyDescent="0.3">
      <c r="A49" s="21" t="s">
        <v>32</v>
      </c>
      <c r="B49" s="17">
        <v>486</v>
      </c>
      <c r="C49" s="5">
        <f t="shared" si="3"/>
        <v>7.606467062119481E-3</v>
      </c>
      <c r="D49" s="29">
        <v>20487</v>
      </c>
      <c r="E49" s="30">
        <f t="shared" si="2"/>
        <v>2372.2360521306196</v>
      </c>
    </row>
    <row r="50" spans="1:5" x14ac:dyDescent="0.3">
      <c r="A50" s="21" t="s">
        <v>33</v>
      </c>
      <c r="B50" s="17">
        <v>1299</v>
      </c>
      <c r="C50" s="5">
        <f t="shared" si="3"/>
        <v>2.0330865666035404E-2</v>
      </c>
      <c r="D50" s="29">
        <v>36980</v>
      </c>
      <c r="E50" s="30">
        <f t="shared" si="2"/>
        <v>3512.7095727420224</v>
      </c>
    </row>
    <row r="51" spans="1:5" x14ac:dyDescent="0.3">
      <c r="A51" s="21" t="s">
        <v>34</v>
      </c>
      <c r="B51" s="17">
        <v>325</v>
      </c>
      <c r="C51" s="5">
        <f t="shared" si="3"/>
        <v>5.0866292082074717E-3</v>
      </c>
      <c r="D51" s="29">
        <v>14226</v>
      </c>
      <c r="E51" s="30">
        <f t="shared" si="2"/>
        <v>2284.5494165612263</v>
      </c>
    </row>
    <row r="52" spans="1:5" x14ac:dyDescent="0.3">
      <c r="A52" s="21" t="s">
        <v>35</v>
      </c>
      <c r="B52" s="17">
        <v>2211</v>
      </c>
      <c r="C52" s="5">
        <f t="shared" si="3"/>
        <v>3.4604729782605294E-2</v>
      </c>
      <c r="D52" s="29">
        <v>33139</v>
      </c>
      <c r="E52" s="30">
        <f t="shared" si="2"/>
        <v>6671.8971604453964</v>
      </c>
    </row>
    <row r="53" spans="1:5" x14ac:dyDescent="0.3">
      <c r="A53" s="21" t="s">
        <v>36</v>
      </c>
      <c r="B53" s="17">
        <v>3214</v>
      </c>
      <c r="C53" s="5">
        <f t="shared" si="3"/>
        <v>5.0302850077473274E-2</v>
      </c>
      <c r="D53" s="29">
        <v>51304</v>
      </c>
      <c r="E53" s="30">
        <f t="shared" si="2"/>
        <v>6264.6187431779199</v>
      </c>
    </row>
    <row r="54" spans="1:5" x14ac:dyDescent="0.3">
      <c r="A54" s="21" t="s">
        <v>37</v>
      </c>
      <c r="B54" s="17">
        <v>1811</v>
      </c>
      <c r="C54" s="5">
        <f t="shared" si="3"/>
        <v>2.8344263064811481E-2</v>
      </c>
      <c r="D54" s="29">
        <v>30473</v>
      </c>
      <c r="E54" s="30">
        <f t="shared" si="2"/>
        <v>5942.9659042431003</v>
      </c>
    </row>
    <row r="55" spans="1:5" x14ac:dyDescent="0.3">
      <c r="A55" s="21" t="s">
        <v>38</v>
      </c>
      <c r="B55" s="17">
        <v>2461</v>
      </c>
      <c r="C55" s="5">
        <f t="shared" si="3"/>
        <v>3.8517521481226426E-2</v>
      </c>
      <c r="D55" s="29">
        <v>44240</v>
      </c>
      <c r="E55" s="30">
        <f t="shared" si="2"/>
        <v>5562.839059674503</v>
      </c>
    </row>
    <row r="56" spans="1:5" x14ac:dyDescent="0.3">
      <c r="A56" s="21" t="s">
        <v>39</v>
      </c>
      <c r="B56" s="17">
        <v>1369</v>
      </c>
      <c r="C56" s="5">
        <f t="shared" si="3"/>
        <v>2.1426447341649321E-2</v>
      </c>
      <c r="D56" s="29">
        <v>37622</v>
      </c>
      <c r="E56" s="30">
        <f t="shared" si="2"/>
        <v>3638.8283451172183</v>
      </c>
    </row>
    <row r="57" spans="1:5" x14ac:dyDescent="0.3">
      <c r="A57" s="21" t="s">
        <v>40</v>
      </c>
      <c r="B57" s="17">
        <v>2094</v>
      </c>
      <c r="C57" s="5">
        <f t="shared" si="3"/>
        <v>3.2773543267650605E-2</v>
      </c>
      <c r="D57" s="29">
        <v>18832</v>
      </c>
      <c r="E57" s="30">
        <f t="shared" si="2"/>
        <v>11119.371282922686</v>
      </c>
    </row>
    <row r="58" spans="1:5" x14ac:dyDescent="0.3">
      <c r="A58" s="21" t="s">
        <v>41</v>
      </c>
      <c r="B58" s="17">
        <v>2203</v>
      </c>
      <c r="C58" s="5">
        <f t="shared" si="3"/>
        <v>3.4479520448249416E-2</v>
      </c>
      <c r="D58" s="29">
        <v>38325</v>
      </c>
      <c r="E58" s="30">
        <f t="shared" si="2"/>
        <v>5748.2061317677753</v>
      </c>
    </row>
    <row r="59" spans="1:5" x14ac:dyDescent="0.3">
      <c r="A59" s="21" t="s">
        <v>42</v>
      </c>
      <c r="B59" s="17">
        <v>278</v>
      </c>
      <c r="C59" s="5">
        <f t="shared" si="3"/>
        <v>4.3510243688666987E-3</v>
      </c>
      <c r="D59" s="29">
        <v>5550</v>
      </c>
      <c r="E59" s="30">
        <f t="shared" si="2"/>
        <v>5009.0090090090089</v>
      </c>
    </row>
    <row r="60" spans="1:5" x14ac:dyDescent="0.3">
      <c r="A60" s="21" t="s">
        <v>43</v>
      </c>
      <c r="B60" s="17">
        <v>804</v>
      </c>
      <c r="C60" s="5">
        <f t="shared" si="3"/>
        <v>1.2583538102765562E-2</v>
      </c>
      <c r="D60" s="29">
        <v>20656</v>
      </c>
      <c r="E60" s="30">
        <f t="shared" si="2"/>
        <v>3892.3315259488772</v>
      </c>
    </row>
    <row r="61" spans="1:5" x14ac:dyDescent="0.3">
      <c r="A61" s="21" t="s">
        <v>44</v>
      </c>
      <c r="B61" s="17">
        <v>7882</v>
      </c>
      <c r="C61" s="5">
        <f t="shared" si="3"/>
        <v>0.12336249667412706</v>
      </c>
      <c r="D61" s="29">
        <v>62016</v>
      </c>
      <c r="E61" s="30">
        <f t="shared" si="2"/>
        <v>12709.623323013417</v>
      </c>
    </row>
    <row r="62" spans="1:5" x14ac:dyDescent="0.3">
      <c r="A62" s="21" t="s">
        <v>45</v>
      </c>
      <c r="B62" s="17">
        <v>11065</v>
      </c>
      <c r="C62" s="5">
        <f>B62/$B$3</f>
        <v>0.1731801605809713</v>
      </c>
      <c r="D62" s="29">
        <v>83319</v>
      </c>
      <c r="E62" s="30">
        <f t="shared" si="2"/>
        <v>13280.284208883928</v>
      </c>
    </row>
    <row r="63" spans="1:5" x14ac:dyDescent="0.3">
      <c r="A63" s="21" t="s">
        <v>46</v>
      </c>
      <c r="B63" s="17">
        <v>1863</v>
      </c>
      <c r="C63" s="5">
        <f t="shared" si="3"/>
        <v>2.9158123738124677E-2</v>
      </c>
      <c r="D63" s="29">
        <v>28321</v>
      </c>
      <c r="E63" s="30">
        <f t="shared" si="2"/>
        <v>6578.1575509339355</v>
      </c>
    </row>
    <row r="64" spans="1:5" x14ac:dyDescent="0.3">
      <c r="A64" s="21" t="s">
        <v>47</v>
      </c>
      <c r="B64" s="17">
        <v>4967</v>
      </c>
      <c r="C64" s="5">
        <f t="shared" si="3"/>
        <v>7.7739345468204657E-2</v>
      </c>
      <c r="D64" s="29">
        <v>48022</v>
      </c>
      <c r="E64" s="30">
        <f t="shared" si="2"/>
        <v>10343.176044313024</v>
      </c>
    </row>
    <row r="65" spans="1:5" x14ac:dyDescent="0.3">
      <c r="A65" s="21" t="s">
        <v>48</v>
      </c>
      <c r="B65" s="17">
        <v>282</v>
      </c>
      <c r="C65" s="5">
        <f t="shared" si="3"/>
        <v>4.4136290360446374E-3</v>
      </c>
      <c r="D65" s="29">
        <v>1831</v>
      </c>
      <c r="E65" s="30">
        <f t="shared" si="2"/>
        <v>15401.419989077005</v>
      </c>
    </row>
    <row r="66" spans="1:5" x14ac:dyDescent="0.3">
      <c r="A66" s="21" t="s">
        <v>49</v>
      </c>
      <c r="B66" s="17">
        <v>1892</v>
      </c>
      <c r="C66" s="5">
        <f t="shared" si="3"/>
        <v>2.9612007575164728E-2</v>
      </c>
      <c r="D66" s="29">
        <v>24129</v>
      </c>
      <c r="E66" s="30">
        <f t="shared" si="2"/>
        <v>7841.1869534584939</v>
      </c>
    </row>
    <row r="67" spans="1:5" x14ac:dyDescent="0.3">
      <c r="A67" s="21" t="s">
        <v>50</v>
      </c>
      <c r="B67" s="17">
        <v>4306</v>
      </c>
      <c r="C67" s="5">
        <f t="shared" si="3"/>
        <v>6.7393924217050385E-2</v>
      </c>
      <c r="D67" s="29">
        <v>34229</v>
      </c>
      <c r="E67" s="30">
        <f t="shared" si="2"/>
        <v>12579.976043705628</v>
      </c>
    </row>
    <row r="68" spans="1:5" x14ac:dyDescent="0.3">
      <c r="A68" s="23" t="s">
        <v>51</v>
      </c>
      <c r="B68" s="48">
        <v>3579</v>
      </c>
      <c r="C68" s="25">
        <f t="shared" si="3"/>
        <v>5.6015525957460129E-2</v>
      </c>
      <c r="D68" s="31">
        <v>56563</v>
      </c>
      <c r="E68" s="32">
        <f t="shared" si="2"/>
        <v>6327.4578788253812</v>
      </c>
    </row>
    <row r="69" spans="1:5" x14ac:dyDescent="0.3">
      <c r="A69" s="23" t="s">
        <v>52</v>
      </c>
      <c r="B69" s="48">
        <v>5110</v>
      </c>
      <c r="C69" s="25">
        <f t="shared" si="3"/>
        <v>7.9977462319815937E-2</v>
      </c>
      <c r="D69" s="31">
        <v>74780</v>
      </c>
      <c r="E69" s="32">
        <f t="shared" si="2"/>
        <v>6833.3779085316928</v>
      </c>
    </row>
    <row r="70" spans="1:5" x14ac:dyDescent="0.3">
      <c r="A70" s="21" t="s">
        <v>53</v>
      </c>
      <c r="B70" s="17">
        <v>195</v>
      </c>
      <c r="C70" s="5">
        <f t="shared" si="3"/>
        <v>3.0519775249244832E-3</v>
      </c>
      <c r="D70" s="29">
        <v>3481</v>
      </c>
      <c r="E70" s="30">
        <f t="shared" si="2"/>
        <v>5601.8385521401897</v>
      </c>
    </row>
    <row r="71" spans="1:5" x14ac:dyDescent="0.3">
      <c r="A71" s="14" t="s">
        <v>8</v>
      </c>
      <c r="B71" s="43">
        <f>SUM(B46:B70)</f>
        <v>63893</v>
      </c>
      <c r="C71" s="16">
        <f t="shared" si="3"/>
        <v>1</v>
      </c>
      <c r="D71" s="33">
        <v>853896</v>
      </c>
      <c r="E71" s="34">
        <f t="shared" si="2"/>
        <v>7482.5271461629982</v>
      </c>
    </row>
    <row r="72" spans="1:5" x14ac:dyDescent="0.3">
      <c r="A72" s="26" t="s">
        <v>71</v>
      </c>
    </row>
    <row r="73" spans="1:5" x14ac:dyDescent="0.3">
      <c r="A73" s="26" t="s">
        <v>60</v>
      </c>
    </row>
    <row r="74" spans="1:5" ht="28.8" x14ac:dyDescent="0.3">
      <c r="A74" s="18" t="s">
        <v>76</v>
      </c>
    </row>
  </sheetData>
  <mergeCells count="2">
    <mergeCell ref="A13:B13"/>
    <mergeCell ref="C34:F3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2020-05-22T19:26:34Z</cp:lastPrinted>
  <dcterms:created xsi:type="dcterms:W3CDTF">2020-04-03T23:13:34Z</dcterms:created>
  <dcterms:modified xsi:type="dcterms:W3CDTF">2021-01-22T21:23:59Z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